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<sst xmlns="http://schemas.openxmlformats.org/spreadsheetml/2006/main" count="267" uniqueCount="194">
  <si>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</si>
  <si>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</si>
  <si>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</si>
  <si>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</si>
  <si>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</si>
  <si>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</si>
  <si>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</si>
  <si>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</si>
  <si>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</si>
  <si>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</si>
  <si>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</si>
  <si>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</si>
  <si>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</si>
  <si>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</si>
  <si>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</si>
  <si>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</si>
  <si>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</si>
  <si>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</si>
  <si>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</si>
  <si>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</si>
  <si>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</si>
  <si>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</si>
  <si>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</si>
  <si>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</si>
  <si>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</si>
  <si>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</si>
  <si>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</si>
  <si>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</si>
  <si>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</si>
  <si>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</si>
  <si>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</si>
  <si>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</si>
  <si>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</si>
  <si>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</si>
  <si>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</si>
  <si>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</si>
  <si>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</si>
  <si>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</si>
  <si>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</si>
  <si>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</si>
  <si>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</si>
  <si>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</si>
  <si>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</si>
  <si>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</si>
  <si>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</si>
  <si>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</si>
  <si>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</si>
  <si>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</si>
  <si>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</si>
  <si>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</si>
  <si>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</si>
  <si>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</si>
  <si>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</si>
  <si>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</si>
  <si>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</si>
  <si>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</si>
  <si>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</si>
  <si>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</si>
  <si>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</si>
  <si>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</si>
  <si>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</si>
  <si>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</si>
  <si>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</si>
  <si>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</si>
  <si>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</si>
  <si>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</si>
  <si>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</si>
  <si>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</si>
  <si>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</si>
  <si>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</si>
  <si>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</si>
  <si>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</si>
  <si>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</si>
  <si>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</si>
  <si>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</si>
  <si>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</si>
  <si>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</si>
  <si>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</si>
  <si>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</si>
  <si>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</si>
  <si>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</si>
  <si>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</si>
  <si>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</si>
  <si>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</si>
  <si>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</si>
  <si>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</si>
  <si>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</si>
  <si>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</si>
  <si>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</si>
  <si>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</si>
  <si>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</si>
  <si>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</si>
  <si>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</si>
  <si>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</si>
  <si>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</si>
  <si>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</si>
  <si>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</si>
  <si>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</si>
  <si>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</si>
  <si>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</si>
  <si>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</si>
  <si>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</si>
  <si>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</si>
  <si>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</si>
  <si>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</si>
  <si>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</si>
  <si>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</si>
  <si>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</si>
  <si>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</si>
  <si>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</si>
  <si>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</si>
  <si>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</si>
  <si>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</si>
  <si>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</si>
  <si>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</si>
  <si>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</si>
  <si>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</si>
  <si>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</si>
  <si>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</si>
  <si>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</si>
  <si>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</si>
  <si>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</si>
  <si>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</si>
  <si>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</si>
  <si>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</si>
  <si>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</si>
  <si>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</si>
  <si>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</si>
  <si>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</si>
  <si>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</si>
  <si>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</si>
  <si>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</si>
  <si>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</si>
  <si>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</si>
  <si>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</si>
  <si>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</si>
  <si>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</si>
  <si>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</si>
  <si>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</si>
  <si>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</si>
  <si>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</si>
  <si>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</si>
  <si>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</si>
  <si>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</si>
  <si>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</si>
  <si>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</si>
  <si>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</si>
  <si>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</si>
  <si>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</si>
  <si>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</si>
  <si>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</si>
  <si>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</si>
  <si>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</si>
  <si>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</si>
  <si>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</si>
  <si>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</si>
  <si>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</si>
  <si>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</si>
  <si>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</si>
  <si>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</si>
  <si>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</si>
  <si>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</si>
  <si>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</si>
  <si>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</si>
  <si>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</si>
  <si>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</si>
  <si>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</si>
  <si>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</si>
  <si>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</si>
  <si>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</si>
  <si>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</si>
  <si>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</si>
  <si>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</si>
  <si>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</si>
  <si>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</si>
  <si>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</si>
  <si>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</si>
  <si>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</si>
  <si>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</si>
  <si>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</si>
  <si>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</si>
  <si>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</si>
  <si>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</si>
  <si>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</si>
  <si>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</si>
  <si>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</si>
  <si>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</si>
  <si>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</si>
  <si>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</si>
  <si>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</si>
  <si>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</si>
  <si>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max 120</t>
  </si>
  <si>
    <t>KMI-54-7SE</t>
  </si>
  <si>
    <t># 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</si>
</sst>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3</xdr:col>
      <xdr:colOff>1285875</xdr:colOff>
      <xdr:row>3</xdr:row>
      <xdr:rowOff>38100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H1" sqref="H1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/>
      <c r="B1" s="356"/>
      <c r="C1" s="33"/>
      <c r="E1" s="370" t="s">
        <v>184</v>
      </c>
      <c r="F1" s="358" t="s">
        <v>192</v>
      </c>
      <c r="H1" s="369" t="s">
        <v>193</v>
      </c>
      <c r="K1" s="207" t="s">
        <v>188</v>
      </c>
    </row>
    <row r="2" spans="1:6" ht="9" customHeight="1" thickBot="1">
      <c r="A2" s="33"/>
      <c r="B2" s="33"/>
      <c r="C2" s="33"/>
      <c r="F2" s="33"/>
    </row>
    <row r="3" spans="1:24" ht="18" customHeight="1" thickBot="1">
      <c r="A3" s="33"/>
      <c r="B3" s="33"/>
      <c r="C3" s="371" t="s">
        <v>1</v>
      </c>
      <c r="E3" s="382" t="s">
        <v>187</v>
      </c>
      <c r="F3" s="33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1.2041572350608414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117.6</v>
      </c>
      <c r="R4" s="149">
        <f>D40</f>
        <v>14212800</v>
      </c>
      <c r="S4" s="220">
        <v>7</v>
      </c>
      <c r="T4" s="133"/>
      <c r="U4" s="219">
        <v>495000</v>
      </c>
      <c r="V4" s="72">
        <f>V21/V26</f>
        <v>0.20415723506084138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120</v>
      </c>
      <c r="R5" s="148">
        <f>K42</f>
        <v>0.034666285077922084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70714.28571428571</v>
      </c>
      <c r="W5" s="91">
        <f>U4/S4</f>
        <v>70714.28571428571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280</v>
      </c>
      <c r="C8" s="7" t="s">
        <v>1</v>
      </c>
      <c r="I8" s="4"/>
      <c r="J8" s="16" t="s">
        <v>17</v>
      </c>
      <c r="K8" s="167">
        <v>4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7</v>
      </c>
      <c r="C9" s="1"/>
      <c r="D9" t="s">
        <v>9</v>
      </c>
      <c r="E9" s="1">
        <f>B13*F11</f>
        <v>258.72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7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517.44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258.72</v>
      </c>
      <c r="C13" s="1"/>
      <c r="D13" t="s">
        <v>2</v>
      </c>
      <c r="E13" s="1">
        <f>E9*E10</f>
        <v>517.44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12375</v>
      </c>
      <c r="W14" s="308">
        <f>V14</f>
        <v>12375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11340</v>
      </c>
      <c r="F15">
        <v>0.24</v>
      </c>
      <c r="G15" s="8">
        <f>H15-C23-I15</f>
        <v>75</v>
      </c>
      <c r="H15">
        <v>300</v>
      </c>
      <c r="I15" s="27">
        <v>150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135</v>
      </c>
      <c r="L16" s="169">
        <v>0.1</v>
      </c>
      <c r="M16" s="151">
        <f>K16*L16</f>
        <v>13.5</v>
      </c>
      <c r="N16" s="153">
        <f>M16/M34</f>
        <v>0.23180200207930532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117.6</v>
      </c>
      <c r="C17" s="224">
        <f>E9</f>
        <v>258.72</v>
      </c>
      <c r="D17" t="s">
        <v>28</v>
      </c>
      <c r="E17" s="1">
        <f>B23*K9</f>
        <v>420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191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117.60000000000001</v>
      </c>
      <c r="J19" s="155" t="s">
        <v>59</v>
      </c>
      <c r="K19" s="116">
        <v>0.8</v>
      </c>
      <c r="L19" s="172">
        <f>M48</f>
        <v>0.2</v>
      </c>
      <c r="M19" s="151">
        <f>I19*K19*L19</f>
        <v>18.816000000000003</v>
      </c>
      <c r="N19" s="153">
        <f>M19/M34</f>
        <v>0.32308047934253403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2500</v>
      </c>
      <c r="G20">
        <v>2.2</v>
      </c>
      <c r="H20" t="s">
        <v>50</v>
      </c>
      <c r="I20" s="33">
        <f>E9/G20</f>
        <v>117.60000000000001</v>
      </c>
      <c r="J20" s="190" t="s">
        <v>66</v>
      </c>
      <c r="K20" s="117">
        <v>0.2</v>
      </c>
      <c r="L20" s="172">
        <f>M49</f>
        <v>0.2</v>
      </c>
      <c r="M20" s="151">
        <f>I20*K20*L20</f>
        <v>4.704000000000001</v>
      </c>
      <c r="N20" s="153">
        <f>M20/M34</f>
        <v>0.08077011983563351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69.98880179171333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100589.28571428571</v>
      </c>
      <c r="W21" s="200">
        <f>SUM(W5:W20)</f>
        <v>99589.28571428571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41.993281075027994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0.257557780088117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19.25383344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1186588.5245395533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4307.688000000001</v>
      </c>
      <c r="I24" s="33"/>
      <c r="J24" s="155" t="s">
        <v>137</v>
      </c>
      <c r="K24" s="111">
        <f>C17*C18</f>
        <v>46.5696</v>
      </c>
      <c r="L24" s="175">
        <v>0.002</v>
      </c>
      <c r="M24" s="151">
        <f>L24*K24</f>
        <v>0.0931392</v>
      </c>
      <c r="N24" s="153">
        <f>M24/M34</f>
        <v>0.0015992483727455434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0.5705821065234875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0.08558731597852312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2"/>
      <c r="E26" s="373"/>
      <c r="F26" t="s">
        <v>38</v>
      </c>
      <c r="G26" s="1">
        <f>E11*F11*G11</f>
        <v>19145.280000000002</v>
      </c>
      <c r="I26" s="33">
        <v>1100</v>
      </c>
      <c r="J26" s="155" t="s">
        <v>15</v>
      </c>
      <c r="K26" s="111">
        <f>G34/I26</f>
        <v>612.6219730909091</v>
      </c>
      <c r="L26" s="176">
        <v>0.01</v>
      </c>
      <c r="M26" s="151">
        <f>K26*L26</f>
        <v>6.126219730909091</v>
      </c>
      <c r="N26" s="153">
        <f>M26/M34</f>
        <v>0.10519037028166447</v>
      </c>
      <c r="O26" t="s">
        <v>1</v>
      </c>
      <c r="Q26" s="46" t="s">
        <v>115</v>
      </c>
      <c r="R26" s="194">
        <f>R19*R5</f>
        <v>34.66628507792208</v>
      </c>
      <c r="S26" s="122" t="s">
        <v>156</v>
      </c>
      <c r="T26" s="207"/>
      <c r="U26" s="84" t="s">
        <v>1</v>
      </c>
      <c r="V26" s="77">
        <f>R4*R5</f>
        <v>492704.976555491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4"/>
      <c r="E27" s="375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1.2041572350608414</v>
      </c>
      <c r="S27" s="201">
        <f>V4</f>
        <v>0.20415723506084138</v>
      </c>
      <c r="T27" s="136"/>
      <c r="U27" s="77">
        <f>R29*U28</f>
        <v>83.48731597852311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6"/>
      <c r="E28" s="377"/>
      <c r="F28" t="s">
        <v>2</v>
      </c>
      <c r="G28" s="1">
        <f>E13*G13*H13*D20</f>
        <v>448211.70240000007</v>
      </c>
      <c r="I28" s="33">
        <v>0.02832</v>
      </c>
      <c r="J28" s="190" t="s">
        <v>147</v>
      </c>
      <c r="K28" s="114">
        <f>K26*I28</f>
        <v>17.349454277934548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0.4294178934765125</v>
      </c>
    </row>
    <row r="29" spans="1:25" ht="18.75" thickBot="1">
      <c r="A29" t="s">
        <v>48</v>
      </c>
      <c r="B29" s="1">
        <v>2340</v>
      </c>
      <c r="D29" s="376"/>
      <c r="E29" s="377"/>
      <c r="I29" s="33">
        <v>91000</v>
      </c>
      <c r="J29" s="155" t="s">
        <v>58</v>
      </c>
      <c r="K29" s="109">
        <f>G34/I29</f>
        <v>7.405320553846154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83.48731597852311</v>
      </c>
      <c r="S29" s="95" t="s">
        <v>94</v>
      </c>
      <c r="T29" s="127"/>
      <c r="U29" s="90">
        <f>R19</f>
        <v>1000</v>
      </c>
      <c r="V29" s="77">
        <f>V26+V21</f>
        <v>593294.2622697767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6"/>
      <c r="E30" s="377"/>
      <c r="F30" t="s">
        <v>0</v>
      </c>
      <c r="G30" s="1">
        <f>E15*F15*G15*D21</f>
        <v>196465.5</v>
      </c>
      <c r="I30" s="33">
        <v>4</v>
      </c>
      <c r="J30" s="190" t="s">
        <v>138</v>
      </c>
      <c r="K30" s="110">
        <f>K29*I30</f>
        <v>29.621282215384618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0.08348731597852312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8"/>
      <c r="E31" s="377"/>
      <c r="I31" s="19">
        <v>0.485</v>
      </c>
      <c r="J31" s="236" t="s">
        <v>155</v>
      </c>
      <c r="K31" s="237">
        <f>K30*I31</f>
        <v>14.366321874461539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2763.6</v>
      </c>
      <c r="C32" s="320" t="s">
        <v>50</v>
      </c>
      <c r="D32" s="378"/>
      <c r="E32" s="379"/>
      <c r="F32" t="s">
        <v>5</v>
      </c>
      <c r="G32" s="1">
        <f>E17*F17*G17</f>
        <v>5754</v>
      </c>
      <c r="I32" s="19">
        <v>7000</v>
      </c>
      <c r="J32" s="239" t="s">
        <v>166</v>
      </c>
      <c r="K32" s="241">
        <f>G34/I32</f>
        <v>96.26916720000001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593294.2622697767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3.0399600000000007</v>
      </c>
      <c r="C33" s="207" t="s">
        <v>89</v>
      </c>
      <c r="D33" s="378"/>
      <c r="E33" s="377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6"/>
      <c r="E34" s="377"/>
      <c r="F34" s="9" t="s">
        <v>39</v>
      </c>
      <c r="G34" s="12">
        <f>SUM(G24:G32)</f>
        <v>673884.1704000001</v>
      </c>
      <c r="J34" s="9"/>
      <c r="K34" s="10" t="s">
        <v>21</v>
      </c>
      <c r="L34" s="11"/>
      <c r="M34" s="154">
        <f>SUM(M16:M33)</f>
        <v>58.2393589309091</v>
      </c>
      <c r="N34" s="153">
        <f>SUM(N16:N32)</f>
        <v>0.9999999999999999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70</v>
      </c>
      <c r="B35" s="187">
        <v>1</v>
      </c>
      <c r="C35" s="327">
        <v>162</v>
      </c>
      <c r="D35" s="376"/>
      <c r="E35" s="377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0.034666285077922084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80"/>
      <c r="E36" s="381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0.04882103090060103</v>
      </c>
      <c r="R36" s="32"/>
      <c r="S36" s="30"/>
      <c r="T36" s="31"/>
      <c r="U36" s="281">
        <f>U40-V21</f>
        <v>234049.58849079403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189</v>
      </c>
      <c r="D37" s="313"/>
      <c r="E37" s="313"/>
      <c r="F37" s="313"/>
      <c r="Q37" s="32">
        <f>J42</f>
        <v>1680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0.40385059917816757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14212800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0.0015992483727455434</v>
      </c>
      <c r="Q40" s="92"/>
      <c r="R40" s="212" t="s">
        <v>1</v>
      </c>
      <c r="S40" s="56"/>
      <c r="T40" s="56"/>
      <c r="U40" s="213">
        <f>Q36*Q37*S37*S38*S39</f>
        <v>334638.87420507974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0.3369923723609698</v>
      </c>
      <c r="R41" s="367" t="s">
        <v>190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39480</v>
      </c>
      <c r="E42" s="311"/>
      <c r="F42" s="313"/>
      <c r="G42" s="329">
        <v>60</v>
      </c>
      <c r="H42" s="330">
        <f>K8</f>
        <v>4</v>
      </c>
      <c r="I42" s="331">
        <f>K9</f>
        <v>7</v>
      </c>
      <c r="J42" s="332">
        <f>G42*H42*I42</f>
        <v>1680</v>
      </c>
      <c r="K42" s="366">
        <f>M34/J42</f>
        <v>0.034666285077922084</v>
      </c>
      <c r="L42" s="49"/>
      <c r="M42" s="162" t="s">
        <v>1</v>
      </c>
      <c r="N42" s="163"/>
      <c r="R42" s="30"/>
      <c r="S42" s="31"/>
      <c r="T42" s="31">
        <f>V43*V45*Y47</f>
        <v>8000000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0.257557780088117</v>
      </c>
      <c r="R43" s="256" t="s">
        <v>175</v>
      </c>
      <c r="S43" s="31"/>
      <c r="T43" s="31"/>
      <c r="U43" s="298" t="s">
        <v>167</v>
      </c>
      <c r="V43" s="368">
        <f>K8</f>
        <v>4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67200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14000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0.08558731597852312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200</v>
      </c>
      <c r="M48" s="363">
        <f>L48/L44</f>
        <v>0.2</v>
      </c>
      <c r="N48" s="350" t="s">
        <v>122</v>
      </c>
      <c r="R48" s="271">
        <f>R45*R19</f>
        <v>85.58731597852312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200</v>
      </c>
      <c r="M49" s="365">
        <f>L49/L44</f>
        <v>0.2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2011-10-21T21:14:20Z</cp:lastPrinted>
  <dcterms:created xsi:type="dcterms:W3CDTF">2007-12-12T12:31:49Z</dcterms:created>
  <dcterms:modified xsi:type="dcterms:W3CDTF">2014-07-12T11:11:07Z</dcterms:modified>
  <cp:category/>
  <cp:version/>
  <cp:contentType/>
  <cp:contentStatus/>
</cp:coreProperties>
</file>